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Departamentales\2020003050193 - Fortalecimiento DAGRAN\"/>
    </mc:Choice>
  </mc:AlternateContent>
  <bookViews>
    <workbookView xWindow="0" yWindow="0" windowWidth="20490" windowHeight="7050"/>
  </bookViews>
  <sheets>
    <sheet name="indicadores de avance 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7" i="1" l="1"/>
  <c r="K10" i="1"/>
  <c r="C20" i="3" l="1"/>
  <c r="B20" i="3"/>
  <c r="G7" i="1" l="1"/>
  <c r="K7" i="1" s="1"/>
  <c r="G24" i="1"/>
  <c r="K24" i="1" s="1"/>
  <c r="G23" i="1"/>
  <c r="K23" i="1" s="1"/>
  <c r="G8" i="1"/>
  <c r="G9" i="1"/>
  <c r="G11" i="1"/>
  <c r="K11" i="1" s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7" i="1"/>
  <c r="K8" i="1" l="1"/>
  <c r="K9" i="1"/>
  <c r="D25" i="1"/>
  <c r="E23" i="1" s="1"/>
  <c r="G25" i="1"/>
  <c r="K25" i="1" l="1"/>
  <c r="I28" i="1" s="1"/>
  <c r="H21" i="1"/>
  <c r="E8" i="1"/>
  <c r="H10" i="1"/>
  <c r="H14" i="1"/>
  <c r="H7" i="1"/>
  <c r="H9" i="1"/>
  <c r="H8" i="1"/>
  <c r="E24" i="1"/>
  <c r="H12" i="1"/>
  <c r="H20" i="1"/>
  <c r="H15" i="1"/>
  <c r="H24" i="1"/>
  <c r="H22" i="1"/>
  <c r="E9" i="1"/>
  <c r="E7" i="1"/>
  <c r="E10" i="1"/>
  <c r="E19" i="1"/>
  <c r="H11" i="1"/>
  <c r="H23" i="1"/>
  <c r="H17" i="1"/>
  <c r="H16" i="1"/>
  <c r="E11" i="1"/>
  <c r="H19" i="1"/>
  <c r="H13" i="1"/>
  <c r="H18" i="1"/>
  <c r="E12" i="1"/>
  <c r="E14" i="1"/>
  <c r="E13" i="1"/>
  <c r="E20" i="1"/>
  <c r="E21" i="1"/>
  <c r="E22" i="1"/>
  <c r="E17" i="1"/>
  <c r="E15" i="1"/>
  <c r="E18" i="1"/>
  <c r="E16" i="1"/>
  <c r="E25" i="1" l="1"/>
  <c r="H25" i="1"/>
</calcChain>
</file>

<file path=xl/sharedStrings.xml><?xml version="1.0" encoding="utf-8"?>
<sst xmlns="http://schemas.openxmlformats.org/spreadsheetml/2006/main" count="101" uniqueCount="49">
  <si>
    <t>ITEM</t>
  </si>
  <si>
    <t>UNIDAD</t>
  </si>
  <si>
    <t>CANTIDAD</t>
  </si>
  <si>
    <t>DEFENSA CIVIL</t>
  </si>
  <si>
    <t>BOMBEROS</t>
  </si>
  <si>
    <t>DAPARD</t>
  </si>
  <si>
    <t>Vehículo de respuesta rápida</t>
  </si>
  <si>
    <t>Bombas de ultra presión contra incendios</t>
  </si>
  <si>
    <t>Microbús  capacidad 16 pasajeros</t>
  </si>
  <si>
    <t>Motocicletas  250 cc</t>
  </si>
  <si>
    <t>Bote inflable tipo zodiac</t>
  </si>
  <si>
    <t>Motor fuera de borda  2   tiempos  para botes inflables</t>
  </si>
  <si>
    <t>Kit de rescate vertical</t>
  </si>
  <si>
    <t>KIT</t>
  </si>
  <si>
    <t>Trípode para rescate</t>
  </si>
  <si>
    <t>Elementos de protección personal (epp)</t>
  </si>
  <si>
    <t>Botiquines de trauma tipo c</t>
  </si>
  <si>
    <t>Cámara de búsqueda</t>
  </si>
  <si>
    <t>Cámara térmica</t>
  </si>
  <si>
    <t>Carpa completa de 26,5 m2  piso duro - distribuidor de aire-logo techo-logo puerta-cajas de aluminio para transporte</t>
  </si>
  <si>
    <t>Kit de distribución de eléctrica para carpas</t>
  </si>
  <si>
    <t>Sistema de climatizacion para la carpa</t>
  </si>
  <si>
    <t>Literas  para campamento</t>
  </si>
  <si>
    <t>Radios digitales  de comunicación tipo base</t>
  </si>
  <si>
    <t>Radios de comunicaciones tipo  móvil</t>
  </si>
  <si>
    <t>Sistema de climatización para la carpa</t>
  </si>
  <si>
    <t>TOTAL  INCLUIDO IVA ***</t>
  </si>
  <si>
    <t xml:space="preserve">cantidad </t>
  </si>
  <si>
    <t xml:space="preserve">valor unitario </t>
  </si>
  <si>
    <t xml:space="preserve">valor total oficial </t>
  </si>
  <si>
    <t xml:space="preserve">valor unitario real </t>
  </si>
  <si>
    <t>% participacion oficial</t>
  </si>
  <si>
    <t>% participacion real</t>
  </si>
  <si>
    <t xml:space="preserve">valor total real </t>
  </si>
  <si>
    <t>CONDICIONES INICIALES 
(INCLUIDO IVA)</t>
  </si>
  <si>
    <t>CONDICION ACTUAL 
(INCLUIDO IVA)</t>
  </si>
  <si>
    <t xml:space="preserve">INDICADOR </t>
  </si>
  <si>
    <t>TOTAL</t>
  </si>
  <si>
    <t xml:space="preserve">avance fisico
</t>
  </si>
  <si>
    <t>Porcentaje Financiero Anticipado</t>
  </si>
  <si>
    <t>avance financiero
$</t>
  </si>
  <si>
    <t>Avance Fisico</t>
  </si>
  <si>
    <t>Avance Financiero</t>
  </si>
  <si>
    <t xml:space="preserve">actividades /productos </t>
  </si>
  <si>
    <t xml:space="preserve">RECURSOS ASIGNADOS </t>
  </si>
  <si>
    <t xml:space="preserve">RECURSOS  EN EJECUCION </t>
  </si>
  <si>
    <t xml:space="preserve">AVANCES </t>
  </si>
  <si>
    <t xml:space="preserve">FORTALECIMIENTO DE LAS ENTIDADES DEL SISTEMA DEPARTAMENTAL Y MUNICIPAL DE GESTIÓN DEL RIESGO DE DESASTRES CON EL FIN DE MEJORAR LA CAPACIDAD DE RESPUESTA POR MEDIO DE HERRAMIENTAS EQUIPOS E INSUMOS PARA LA ATENCIÓN DE EMERGENCIAS EN EL DPTO DE  ANTIOQUIA”, identificado con BPIN 2020003050193 </t>
  </si>
  <si>
    <t>Balance Fisico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</si>
</sst>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\ #,##0;[Red]\-&quot;$&quot;\ #,##0"/>
    <numFmt numFmtId="42" formatCode="_-&quot;$&quot;\ * #,##0_-;\-&quot;$&quot;\ * #,##0_-;_-&quot;$&quot;\ * &quot;-&quot;_-;_-@_-"/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5" xfId="0" applyBorder="1"/>
    <xf numFmtId="42" fontId="0" fillId="0" borderId="5" xfId="1" applyFont="1" applyBorder="1"/>
    <xf numFmtId="42" fontId="0" fillId="0" borderId="0" xfId="1" applyFont="1"/>
    <xf numFmtId="0" fontId="0" fillId="0" borderId="5" xfId="0" applyBorder="1" applyAlignment="1">
      <alignment wrapText="1"/>
    </xf>
    <xf numFmtId="164" fontId="0" fillId="0" borderId="5" xfId="0" applyNumberFormat="1" applyBorder="1"/>
    <xf numFmtId="0" fontId="2" fillId="0" borderId="5" xfId="0" applyFont="1" applyBorder="1" applyAlignment="1">
      <alignment horizontal="center" vertical="center" wrapText="1"/>
    </xf>
    <xf numFmtId="42" fontId="2" fillId="0" borderId="5" xfId="1" applyFont="1" applyBorder="1" applyAlignment="1">
      <alignment horizontal="center" vertical="center" wrapText="1"/>
    </xf>
    <xf numFmtId="42" fontId="0" fillId="0" borderId="0" xfId="0" applyNumberFormat="1"/>
    <xf numFmtId="1" fontId="0" fillId="0" borderId="0" xfId="0" applyNumberFormat="1"/>
    <xf numFmtId="6" fontId="4" fillId="0" borderId="5" xfId="0" applyNumberFormat="1" applyFont="1" applyBorder="1" applyAlignment="1">
      <alignment horizontal="center" vertical="center"/>
    </xf>
    <xf numFmtId="6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42" fontId="3" fillId="2" borderId="5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6" fontId="3" fillId="3" borderId="5" xfId="0" applyNumberFormat="1" applyFont="1" applyFill="1" applyBorder="1" applyAlignment="1">
      <alignment horizontal="center" vertical="center"/>
    </xf>
    <xf numFmtId="0" fontId="2" fillId="0" borderId="5" xfId="0" applyFont="1" applyBorder="1"/>
    <xf numFmtId="42" fontId="2" fillId="0" borderId="5" xfId="1" applyFont="1" applyBorder="1"/>
    <xf numFmtId="3" fontId="2" fillId="0" borderId="5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0" fillId="0" borderId="5" xfId="0" applyNumberFormat="1" applyBorder="1"/>
    <xf numFmtId="165" fontId="2" fillId="0" borderId="5" xfId="0" applyNumberFormat="1" applyFont="1" applyBorder="1" applyAlignment="1">
      <alignment horizontal="center" vertical="center" wrapText="1"/>
    </xf>
    <xf numFmtId="165" fontId="0" fillId="0" borderId="5" xfId="1" applyNumberFormat="1" applyFont="1" applyBorder="1"/>
    <xf numFmtId="165" fontId="0" fillId="0" borderId="0" xfId="1" applyNumberFormat="1" applyFont="1"/>
    <xf numFmtId="10" fontId="2" fillId="0" borderId="5" xfId="0" applyNumberFormat="1" applyFont="1" applyBorder="1" applyAlignment="1">
      <alignment horizontal="center" vertical="center" wrapText="1"/>
    </xf>
    <xf numFmtId="10" fontId="0" fillId="0" borderId="5" xfId="0" applyNumberFormat="1" applyBorder="1"/>
    <xf numFmtId="10" fontId="0" fillId="0" borderId="5" xfId="2" applyNumberFormat="1" applyFont="1" applyBorder="1"/>
    <xf numFmtId="10" fontId="2" fillId="0" borderId="5" xfId="1" applyNumberFormat="1" applyFont="1" applyBorder="1"/>
    <xf numFmtId="10" fontId="0" fillId="0" borderId="0" xfId="0" applyNumberFormat="1"/>
    <xf numFmtId="10" fontId="0" fillId="0" borderId="0" xfId="1" applyNumberFormat="1" applyFont="1"/>
    <xf numFmtId="10" fontId="2" fillId="0" borderId="5" xfId="0" applyNumberFormat="1" applyFont="1" applyBorder="1"/>
    <xf numFmtId="165" fontId="2" fillId="0" borderId="5" xfId="1" applyNumberFormat="1" applyFont="1" applyBorder="1"/>
    <xf numFmtId="0" fontId="0" fillId="0" borderId="1" xfId="0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0" fontId="2" fillId="0" borderId="5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85" zoomScaleNormal="85" workbookViewId="0">
      <selection activeCell="G2" sqref="G2"/>
    </sheetView>
  </sheetViews>
  <sheetFormatPr baseColWidth="10" defaultRowHeight="15" x14ac:dyDescent="0.25"/>
  <cols>
    <col min="1" max="1" width="49.28515625" customWidth="1"/>
    <col min="2" max="2" width="10.140625" customWidth="1"/>
    <col min="3" max="3" width="14.7109375" customWidth="1"/>
    <col min="4" max="4" width="20.7109375" style="9" customWidth="1"/>
    <col min="5" max="6" width="16.42578125" customWidth="1"/>
    <col min="7" max="7" width="17.42578125" customWidth="1"/>
    <col min="8" max="8" width="17.42578125" style="35" customWidth="1"/>
    <col min="9" max="9" width="11.7109375" style="36" bestFit="1" customWidth="1"/>
    <col min="10" max="10" width="18" style="30" customWidth="1"/>
    <col min="11" max="11" width="18.42578125" style="26" customWidth="1"/>
  </cols>
  <sheetData>
    <row r="1" spans="1:14" ht="15.75" thickBot="1" x14ac:dyDescent="0.3">
      <c r="A1" s="43" t="s">
        <v>48</v>
      </c>
      <c r="B1" s="43"/>
      <c r="C1" s="43"/>
      <c r="D1" s="43"/>
      <c r="E1" s="43"/>
    </row>
    <row r="2" spans="1:14" ht="15.75" customHeight="1" x14ac:dyDescent="0.25">
      <c r="A2" s="48" t="s">
        <v>47</v>
      </c>
      <c r="B2" s="44"/>
      <c r="C2" s="44"/>
      <c r="D2" s="44"/>
      <c r="E2" s="49"/>
    </row>
    <row r="3" spans="1:14" x14ac:dyDescent="0.25">
      <c r="A3" s="50"/>
      <c r="B3" s="45"/>
      <c r="C3" s="45"/>
      <c r="D3" s="45"/>
      <c r="E3" s="51"/>
    </row>
    <row r="4" spans="1:14" ht="15.75" thickBot="1" x14ac:dyDescent="0.3">
      <c r="A4" s="52"/>
      <c r="B4" s="53"/>
      <c r="C4" s="53"/>
      <c r="D4" s="53"/>
      <c r="E4" s="54"/>
    </row>
    <row r="5" spans="1:14" ht="30" customHeight="1" x14ac:dyDescent="0.25">
      <c r="A5" s="46" t="s">
        <v>43</v>
      </c>
      <c r="B5" s="47" t="s">
        <v>44</v>
      </c>
      <c r="C5" s="47"/>
      <c r="D5" s="47"/>
      <c r="E5" s="47"/>
      <c r="F5" s="41" t="s">
        <v>45</v>
      </c>
      <c r="G5" s="41"/>
      <c r="H5" s="41"/>
      <c r="I5" s="42" t="s">
        <v>46</v>
      </c>
      <c r="J5" s="42"/>
      <c r="K5" s="42"/>
    </row>
    <row r="6" spans="1:14" ht="55.5" customHeight="1" x14ac:dyDescent="0.25">
      <c r="A6" s="40"/>
      <c r="B6" s="12" t="s">
        <v>27</v>
      </c>
      <c r="C6" s="12" t="s">
        <v>28</v>
      </c>
      <c r="D6" s="13" t="s">
        <v>29</v>
      </c>
      <c r="E6" s="12" t="s">
        <v>31</v>
      </c>
      <c r="F6" s="12" t="s">
        <v>30</v>
      </c>
      <c r="G6" s="12" t="s">
        <v>33</v>
      </c>
      <c r="H6" s="31" t="s">
        <v>32</v>
      </c>
      <c r="I6" s="31" t="s">
        <v>38</v>
      </c>
      <c r="J6" s="28" t="s">
        <v>39</v>
      </c>
      <c r="K6" s="25" t="s">
        <v>40</v>
      </c>
    </row>
    <row r="7" spans="1:14" x14ac:dyDescent="0.25">
      <c r="A7" s="7" t="s">
        <v>6</v>
      </c>
      <c r="B7" s="7">
        <v>33</v>
      </c>
      <c r="C7" s="8">
        <v>128093586</v>
      </c>
      <c r="D7" s="8">
        <f>C7*B7</f>
        <v>4227088338</v>
      </c>
      <c r="E7" s="11">
        <f>100*D7/$D$25</f>
        <v>57.20716936732282</v>
      </c>
      <c r="F7" s="8">
        <v>112112009</v>
      </c>
      <c r="G7" s="8">
        <f>F7*B7</f>
        <v>3699696297</v>
      </c>
      <c r="H7" s="32">
        <f>+G7/$G$25</f>
        <v>0.56912855303163989</v>
      </c>
      <c r="I7" s="33">
        <v>0</v>
      </c>
      <c r="J7" s="29">
        <v>0.3</v>
      </c>
      <c r="K7" s="27">
        <f>+J7*G7</f>
        <v>1109908889.0999999</v>
      </c>
    </row>
    <row r="8" spans="1:14" x14ac:dyDescent="0.25">
      <c r="A8" s="7" t="s">
        <v>7</v>
      </c>
      <c r="B8" s="7">
        <v>25</v>
      </c>
      <c r="C8" s="8">
        <v>68118959</v>
      </c>
      <c r="D8" s="8">
        <f t="shared" ref="D8:D24" si="0">C8*B8</f>
        <v>1702973975</v>
      </c>
      <c r="E8" s="11">
        <f t="shared" ref="E8:E24" si="1">100*D8/$D$25</f>
        <v>23.047145653469421</v>
      </c>
      <c r="F8" s="8">
        <v>59620107</v>
      </c>
      <c r="G8" s="8">
        <f t="shared" ref="G8:G24" si="2">F8*B8</f>
        <v>1490502675</v>
      </c>
      <c r="H8" s="32">
        <f t="shared" ref="H8:H24" si="3">+G8/$G$25</f>
        <v>0.22928574742753774</v>
      </c>
      <c r="I8" s="33">
        <v>0</v>
      </c>
      <c r="J8" s="29">
        <v>0.3</v>
      </c>
      <c r="K8" s="27">
        <f>+J8*G8</f>
        <v>447150802.5</v>
      </c>
    </row>
    <row r="9" spans="1:14" x14ac:dyDescent="0.25">
      <c r="A9" s="7" t="s">
        <v>8</v>
      </c>
      <c r="B9" s="7">
        <v>1</v>
      </c>
      <c r="C9" s="8">
        <v>159729683</v>
      </c>
      <c r="D9" s="8">
        <f t="shared" si="0"/>
        <v>159729683</v>
      </c>
      <c r="E9" s="11">
        <f t="shared" si="1"/>
        <v>2.1616967277984966</v>
      </c>
      <c r="F9" s="8">
        <v>139801033</v>
      </c>
      <c r="G9" s="8">
        <f t="shared" si="2"/>
        <v>139801033</v>
      </c>
      <c r="H9" s="32">
        <f t="shared" si="3"/>
        <v>2.1505754320465659E-2</v>
      </c>
      <c r="I9" s="33">
        <v>0</v>
      </c>
      <c r="J9" s="29">
        <v>0.3</v>
      </c>
      <c r="K9" s="27">
        <f>+J9*G9</f>
        <v>41940309.899999999</v>
      </c>
    </row>
    <row r="10" spans="1:14" x14ac:dyDescent="0.25">
      <c r="A10" s="7" t="s">
        <v>9</v>
      </c>
      <c r="B10" s="7">
        <v>9</v>
      </c>
      <c r="C10" s="8">
        <v>21715999</v>
      </c>
      <c r="D10" s="8">
        <f t="shared" si="0"/>
        <v>195443991</v>
      </c>
      <c r="E10" s="11">
        <f t="shared" si="1"/>
        <v>2.6450352112235693</v>
      </c>
      <c r="F10" s="8">
        <v>2171599</v>
      </c>
      <c r="G10" s="8">
        <v>195443991</v>
      </c>
      <c r="H10" s="32">
        <f t="shared" si="3"/>
        <v>3.0065374794886537E-2</v>
      </c>
      <c r="I10" s="33">
        <v>0</v>
      </c>
      <c r="J10" s="29">
        <v>0</v>
      </c>
      <c r="K10" s="27">
        <f>+J10*G10</f>
        <v>0</v>
      </c>
    </row>
    <row r="11" spans="1:14" ht="15.75" thickBot="1" x14ac:dyDescent="0.3">
      <c r="A11" s="7" t="s">
        <v>10</v>
      </c>
      <c r="B11" s="7">
        <v>2</v>
      </c>
      <c r="C11" s="8">
        <v>61657771</v>
      </c>
      <c r="D11" s="8">
        <f t="shared" si="0"/>
        <v>123315542</v>
      </c>
      <c r="E11" s="11">
        <f t="shared" si="1"/>
        <v>1.6688870760990495</v>
      </c>
      <c r="F11" s="8">
        <v>45100000</v>
      </c>
      <c r="G11" s="8">
        <f t="shared" si="2"/>
        <v>90200000</v>
      </c>
      <c r="H11" s="32">
        <f t="shared" si="3"/>
        <v>1.3875570144792867E-2</v>
      </c>
      <c r="I11" s="33">
        <v>1.43E-2</v>
      </c>
      <c r="J11" s="29"/>
      <c r="K11" s="27">
        <f t="shared" ref="K11:K24" si="4">+J11*G11</f>
        <v>0</v>
      </c>
    </row>
    <row r="12" spans="1:14" ht="15.75" thickBot="1" x14ac:dyDescent="0.3">
      <c r="A12" s="7" t="s">
        <v>11</v>
      </c>
      <c r="B12" s="7">
        <v>2</v>
      </c>
      <c r="C12" s="8">
        <v>14905940</v>
      </c>
      <c r="D12" s="8">
        <f t="shared" si="0"/>
        <v>29811880</v>
      </c>
      <c r="E12" s="11">
        <f t="shared" si="1"/>
        <v>0.40345815652511774</v>
      </c>
      <c r="F12" s="8">
        <v>14900000</v>
      </c>
      <c r="G12" s="8">
        <f t="shared" si="2"/>
        <v>29800000</v>
      </c>
      <c r="H12" s="32">
        <f t="shared" si="3"/>
        <v>4.5841684070379984E-3</v>
      </c>
      <c r="I12" s="33">
        <v>4.7262653460469848E-3</v>
      </c>
      <c r="J12" s="29"/>
      <c r="K12" s="27">
        <f t="shared" si="4"/>
        <v>0</v>
      </c>
      <c r="N12" s="39"/>
    </row>
    <row r="13" spans="1:14" x14ac:dyDescent="0.25">
      <c r="A13" s="7" t="s">
        <v>12</v>
      </c>
      <c r="B13" s="7">
        <v>20</v>
      </c>
      <c r="C13" s="8">
        <v>19984177</v>
      </c>
      <c r="D13" s="8">
        <f t="shared" si="0"/>
        <v>399683540</v>
      </c>
      <c r="E13" s="11">
        <f t="shared" si="1"/>
        <v>5.4091048347783888</v>
      </c>
      <c r="F13" s="8">
        <v>16711975</v>
      </c>
      <c r="G13" s="8">
        <f t="shared" si="2"/>
        <v>334239500</v>
      </c>
      <c r="H13" s="32">
        <f t="shared" si="3"/>
        <v>5.1416448197455604E-2</v>
      </c>
      <c r="I13" s="33">
        <v>5.3010220339935271E-2</v>
      </c>
      <c r="J13" s="29"/>
      <c r="K13" s="27">
        <f t="shared" si="4"/>
        <v>0</v>
      </c>
    </row>
    <row r="14" spans="1:14" x14ac:dyDescent="0.25">
      <c r="A14" s="7" t="s">
        <v>14</v>
      </c>
      <c r="B14" s="7">
        <v>1</v>
      </c>
      <c r="C14" s="8">
        <v>7000000</v>
      </c>
      <c r="D14" s="8">
        <f t="shared" si="0"/>
        <v>7000000</v>
      </c>
      <c r="E14" s="11">
        <f t="shared" si="1"/>
        <v>9.4734283637121317E-2</v>
      </c>
      <c r="F14" s="8">
        <v>6499000</v>
      </c>
      <c r="G14" s="8">
        <f t="shared" si="2"/>
        <v>6499000</v>
      </c>
      <c r="H14" s="32">
        <f t="shared" si="3"/>
        <v>9.9974867373623993E-4</v>
      </c>
      <c r="I14" s="33">
        <v>1.0307382041597098E-3</v>
      </c>
      <c r="J14" s="29"/>
      <c r="K14" s="27">
        <f t="shared" si="4"/>
        <v>0</v>
      </c>
    </row>
    <row r="15" spans="1:14" x14ac:dyDescent="0.25">
      <c r="A15" s="7" t="s">
        <v>15</v>
      </c>
      <c r="B15" s="7">
        <v>50</v>
      </c>
      <c r="C15" s="8">
        <v>1032497</v>
      </c>
      <c r="D15" s="8">
        <f t="shared" si="0"/>
        <v>51624850</v>
      </c>
      <c r="E15" s="11">
        <f t="shared" si="1"/>
        <v>0.69866331180340602</v>
      </c>
      <c r="F15" s="8">
        <v>623430</v>
      </c>
      <c r="G15" s="8">
        <f t="shared" si="2"/>
        <v>31171500</v>
      </c>
      <c r="H15" s="32">
        <f t="shared" si="3"/>
        <v>4.7951478355699653E-3</v>
      </c>
      <c r="I15" s="33">
        <v>4.9437845716209256E-3</v>
      </c>
      <c r="J15" s="29"/>
      <c r="K15" s="27">
        <f t="shared" si="4"/>
        <v>0</v>
      </c>
    </row>
    <row r="16" spans="1:14" x14ac:dyDescent="0.25">
      <c r="A16" s="7" t="s">
        <v>16</v>
      </c>
      <c r="B16" s="7">
        <v>10</v>
      </c>
      <c r="C16" s="8">
        <v>1373260</v>
      </c>
      <c r="D16" s="8">
        <f t="shared" si="0"/>
        <v>13732600</v>
      </c>
      <c r="E16" s="11">
        <f t="shared" si="1"/>
        <v>0.18584971763930461</v>
      </c>
      <c r="F16" s="8">
        <v>1189000</v>
      </c>
      <c r="G16" s="8">
        <f t="shared" si="2"/>
        <v>11890000</v>
      </c>
      <c r="H16" s="32">
        <f t="shared" si="3"/>
        <v>1.8290524281772416E-3</v>
      </c>
      <c r="I16" s="33">
        <v>1.8857481531710956E-3</v>
      </c>
      <c r="J16" s="29"/>
      <c r="K16" s="27">
        <f t="shared" si="4"/>
        <v>0</v>
      </c>
    </row>
    <row r="17" spans="1:11" x14ac:dyDescent="0.25">
      <c r="A17" s="7" t="s">
        <v>17</v>
      </c>
      <c r="B17" s="7">
        <v>1</v>
      </c>
      <c r="C17" s="8">
        <v>48659100</v>
      </c>
      <c r="D17" s="8">
        <f t="shared" si="0"/>
        <v>48659100</v>
      </c>
      <c r="E17" s="11">
        <f t="shared" si="1"/>
        <v>0.65852642584672139</v>
      </c>
      <c r="F17" s="8">
        <v>48659100</v>
      </c>
      <c r="G17" s="8">
        <f t="shared" si="2"/>
        <v>48659100</v>
      </c>
      <c r="H17" s="32">
        <f t="shared" si="3"/>
        <v>7.4852855347282768E-3</v>
      </c>
      <c r="I17" s="33">
        <v>7.7173093322092231E-3</v>
      </c>
      <c r="J17" s="29">
        <v>1</v>
      </c>
      <c r="K17" s="27">
        <f t="shared" si="4"/>
        <v>48659100</v>
      </c>
    </row>
    <row r="18" spans="1:11" x14ac:dyDescent="0.25">
      <c r="A18" s="7" t="s">
        <v>18</v>
      </c>
      <c r="B18" s="7">
        <v>1</v>
      </c>
      <c r="C18" s="8">
        <v>15446200</v>
      </c>
      <c r="D18" s="8">
        <f t="shared" si="0"/>
        <v>15446200</v>
      </c>
      <c r="E18" s="11">
        <f t="shared" si="1"/>
        <v>0.2090406702736719</v>
      </c>
      <c r="F18" s="8">
        <v>15444200</v>
      </c>
      <c r="G18" s="8">
        <f t="shared" si="2"/>
        <v>15444200</v>
      </c>
      <c r="H18" s="32">
        <f t="shared" si="3"/>
        <v>2.3757991178515519E-3</v>
      </c>
      <c r="I18" s="33">
        <v>2.4494425254167397E-3</v>
      </c>
      <c r="J18" s="29">
        <v>1</v>
      </c>
      <c r="K18" s="27">
        <f t="shared" si="4"/>
        <v>15444200</v>
      </c>
    </row>
    <row r="19" spans="1:11" ht="45" x14ac:dyDescent="0.25">
      <c r="A19" s="10" t="s">
        <v>19</v>
      </c>
      <c r="B19" s="7">
        <v>1</v>
      </c>
      <c r="C19" s="8">
        <v>216580000</v>
      </c>
      <c r="D19" s="8">
        <f t="shared" si="0"/>
        <v>216580000</v>
      </c>
      <c r="E19" s="11">
        <f t="shared" si="1"/>
        <v>2.9310787357325334</v>
      </c>
      <c r="F19" s="8">
        <v>212000000</v>
      </c>
      <c r="G19" s="8">
        <f t="shared" si="2"/>
        <v>212000000</v>
      </c>
      <c r="H19" s="32">
        <f t="shared" si="3"/>
        <v>3.2612204774901198E-2</v>
      </c>
      <c r="I19" s="33">
        <v>3.3623095750401372E-2</v>
      </c>
      <c r="J19" s="29"/>
      <c r="K19" s="27">
        <f t="shared" si="4"/>
        <v>0</v>
      </c>
    </row>
    <row r="20" spans="1:11" x14ac:dyDescent="0.25">
      <c r="A20" s="7" t="s">
        <v>20</v>
      </c>
      <c r="B20" s="7">
        <v>1</v>
      </c>
      <c r="C20" s="8">
        <v>26180000</v>
      </c>
      <c r="D20" s="8">
        <f t="shared" si="0"/>
        <v>26180000</v>
      </c>
      <c r="E20" s="11">
        <f t="shared" si="1"/>
        <v>0.35430622080283375</v>
      </c>
      <c r="F20" s="8">
        <v>26000000</v>
      </c>
      <c r="G20" s="8">
        <f t="shared" si="2"/>
        <v>26000000</v>
      </c>
      <c r="H20" s="32">
        <f t="shared" si="3"/>
        <v>3.9996100195633542E-3</v>
      </c>
      <c r="I20" s="33">
        <v>4.123587214671866E-3</v>
      </c>
      <c r="J20" s="29"/>
      <c r="K20" s="27">
        <f t="shared" si="4"/>
        <v>0</v>
      </c>
    </row>
    <row r="21" spans="1:11" x14ac:dyDescent="0.25">
      <c r="A21" s="7" t="s">
        <v>25</v>
      </c>
      <c r="B21" s="7">
        <v>1</v>
      </c>
      <c r="C21" s="8">
        <v>65926000</v>
      </c>
      <c r="D21" s="8">
        <f t="shared" si="0"/>
        <v>65926000</v>
      </c>
      <c r="E21" s="11">
        <f t="shared" si="1"/>
        <v>0.89220748329440858</v>
      </c>
      <c r="F21" s="8">
        <v>65900000</v>
      </c>
      <c r="G21" s="8">
        <f t="shared" si="2"/>
        <v>65900000</v>
      </c>
      <c r="H21" s="32">
        <f t="shared" si="3"/>
        <v>1.0137473088047116E-2</v>
      </c>
      <c r="I21" s="33">
        <v>1.0451707594110614E-2</v>
      </c>
      <c r="J21" s="29"/>
      <c r="K21" s="27">
        <f t="shared" si="4"/>
        <v>0</v>
      </c>
    </row>
    <row r="22" spans="1:11" x14ac:dyDescent="0.25">
      <c r="A22" s="7" t="s">
        <v>22</v>
      </c>
      <c r="B22" s="7">
        <v>5</v>
      </c>
      <c r="C22" s="8">
        <v>4165000</v>
      </c>
      <c r="D22" s="8">
        <f t="shared" si="0"/>
        <v>20825000</v>
      </c>
      <c r="E22" s="11">
        <f t="shared" si="1"/>
        <v>0.28183449382043591</v>
      </c>
      <c r="F22" s="8">
        <v>4020000</v>
      </c>
      <c r="G22" s="8">
        <f t="shared" si="2"/>
        <v>20100000</v>
      </c>
      <c r="H22" s="32">
        <f t="shared" si="3"/>
        <v>3.0920062074316699E-3</v>
      </c>
      <c r="I22" s="33">
        <v>3.1878501159578656E-3</v>
      </c>
      <c r="J22" s="29"/>
      <c r="K22" s="27">
        <f t="shared" si="4"/>
        <v>0</v>
      </c>
    </row>
    <row r="23" spans="1:11" x14ac:dyDescent="0.25">
      <c r="A23" s="7" t="s">
        <v>23</v>
      </c>
      <c r="B23" s="7">
        <v>12</v>
      </c>
      <c r="C23" s="8">
        <v>2383570</v>
      </c>
      <c r="D23" s="8">
        <f t="shared" si="0"/>
        <v>28602840</v>
      </c>
      <c r="E23" s="11">
        <f t="shared" si="1"/>
        <v>0.38709565105531418</v>
      </c>
      <c r="F23" s="8">
        <v>2482257</v>
      </c>
      <c r="G23" s="8">
        <f t="shared" si="2"/>
        <v>29787084</v>
      </c>
      <c r="H23" s="32">
        <f t="shared" si="3"/>
        <v>4.5821815238452027E-3</v>
      </c>
      <c r="I23" s="33">
        <v>4.7242168747983421E-3</v>
      </c>
      <c r="J23" s="29">
        <v>1</v>
      </c>
      <c r="K23" s="27">
        <f t="shared" si="4"/>
        <v>29787084</v>
      </c>
    </row>
    <row r="24" spans="1:11" x14ac:dyDescent="0.25">
      <c r="A24" s="7" t="s">
        <v>24</v>
      </c>
      <c r="B24" s="7">
        <v>50</v>
      </c>
      <c r="C24" s="8">
        <v>1129298</v>
      </c>
      <c r="D24" s="8">
        <f t="shared" si="0"/>
        <v>56464900</v>
      </c>
      <c r="E24" s="11">
        <f t="shared" si="1"/>
        <v>0.76416597887738447</v>
      </c>
      <c r="F24" s="8">
        <v>1069988</v>
      </c>
      <c r="G24" s="8">
        <f t="shared" si="2"/>
        <v>53499400</v>
      </c>
      <c r="H24" s="32">
        <f t="shared" si="3"/>
        <v>8.229874472331835E-3</v>
      </c>
      <c r="I24" s="33">
        <v>8.4849785320236931E-3</v>
      </c>
      <c r="J24" s="29">
        <v>1</v>
      </c>
      <c r="K24" s="27">
        <f t="shared" si="4"/>
        <v>53499400</v>
      </c>
    </row>
    <row r="25" spans="1:11" x14ac:dyDescent="0.25">
      <c r="A25" s="23" t="s">
        <v>37</v>
      </c>
      <c r="B25" s="7"/>
      <c r="C25" s="8"/>
      <c r="D25" s="8">
        <f>SUM(D7:D24)</f>
        <v>7389088439</v>
      </c>
      <c r="E25" s="7">
        <f>SUM(E7:E24)</f>
        <v>100</v>
      </c>
      <c r="F25" s="8"/>
      <c r="G25" s="24">
        <f>SUM(G7:G24)</f>
        <v>6500633780</v>
      </c>
      <c r="H25" s="34">
        <f>SUM(H7:H24)</f>
        <v>1</v>
      </c>
      <c r="I25" s="34">
        <f>SUM(I7:I24)</f>
        <v>0.15465894455452373</v>
      </c>
      <c r="J25" s="29"/>
      <c r="K25" s="24">
        <f>SUM(K7:K24)</f>
        <v>1746389785.5</v>
      </c>
    </row>
    <row r="27" spans="1:11" x14ac:dyDescent="0.25">
      <c r="E27" s="14"/>
      <c r="H27" s="37" t="s">
        <v>41</v>
      </c>
      <c r="I27" s="34">
        <f>+I25</f>
        <v>0.15465894455452373</v>
      </c>
    </row>
    <row r="28" spans="1:11" x14ac:dyDescent="0.25">
      <c r="E28" s="15"/>
      <c r="H28" s="38" t="s">
        <v>42</v>
      </c>
      <c r="I28" s="37">
        <f>+K25/G25</f>
        <v>0.26864915708264986</v>
      </c>
    </row>
    <row r="29" spans="1:11" x14ac:dyDescent="0.25">
      <c r="E29" s="15"/>
    </row>
    <row r="30" spans="1:11" x14ac:dyDescent="0.25">
      <c r="E30" s="15"/>
    </row>
    <row r="31" spans="1:11" x14ac:dyDescent="0.25">
      <c r="E31" s="9"/>
      <c r="F31" s="14"/>
    </row>
  </sheetData>
  <mergeCells count="6">
    <mergeCell ref="A5:A6"/>
    <mergeCell ref="B5:E5"/>
    <mergeCell ref="F5:H5"/>
    <mergeCell ref="I5:K5"/>
    <mergeCell ref="A1:E1"/>
    <mergeCell ref="A2:E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" sqref="A2:A13"/>
    </sheetView>
  </sheetViews>
  <sheetFormatPr baseColWidth="10" defaultRowHeight="15" x14ac:dyDescent="0.25"/>
  <cols>
    <col min="1" max="1" width="25.7109375" customWidth="1"/>
    <col min="2" max="2" width="16.5703125" customWidth="1"/>
    <col min="3" max="3" width="14.140625" customWidth="1"/>
    <col min="4" max="4" width="12.85546875" customWidth="1"/>
    <col min="5" max="5" width="12.28515625" customWidth="1"/>
    <col min="6" max="6" width="20" customWidth="1"/>
  </cols>
  <sheetData>
    <row r="1" spans="1:6" ht="1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</row>
    <row r="2" spans="1:6" ht="15.75" thickBot="1" x14ac:dyDescent="0.3">
      <c r="A2" s="4" t="s">
        <v>6</v>
      </c>
      <c r="B2" s="5" t="s">
        <v>1</v>
      </c>
      <c r="C2" s="6">
        <v>33</v>
      </c>
      <c r="D2" s="6">
        <v>7</v>
      </c>
      <c r="E2" s="6">
        <v>25</v>
      </c>
      <c r="F2" s="5">
        <v>1</v>
      </c>
    </row>
    <row r="3" spans="1:6" ht="23.25" thickBot="1" x14ac:dyDescent="0.3">
      <c r="A3" s="4" t="s">
        <v>7</v>
      </c>
      <c r="B3" s="5" t="s">
        <v>1</v>
      </c>
      <c r="C3" s="6">
        <v>25</v>
      </c>
      <c r="D3" s="6">
        <v>0</v>
      </c>
      <c r="E3" s="6">
        <v>25</v>
      </c>
      <c r="F3" s="5">
        <v>0</v>
      </c>
    </row>
    <row r="4" spans="1:6" ht="15.75" thickBot="1" x14ac:dyDescent="0.3">
      <c r="A4" s="4" t="s">
        <v>8</v>
      </c>
      <c r="B4" s="5" t="s">
        <v>1</v>
      </c>
      <c r="C4" s="6">
        <v>1</v>
      </c>
      <c r="D4" s="6">
        <v>1</v>
      </c>
      <c r="E4" s="6">
        <v>0</v>
      </c>
      <c r="F4" s="5">
        <v>0</v>
      </c>
    </row>
    <row r="5" spans="1:6" ht="15.75" thickBot="1" x14ac:dyDescent="0.3">
      <c r="A5" s="4" t="s">
        <v>9</v>
      </c>
      <c r="B5" s="5" t="s">
        <v>1</v>
      </c>
      <c r="C5" s="6">
        <v>9</v>
      </c>
      <c r="D5" s="6">
        <v>9</v>
      </c>
      <c r="E5" s="6">
        <v>0</v>
      </c>
      <c r="F5" s="5">
        <v>0</v>
      </c>
    </row>
    <row r="6" spans="1:6" ht="15.75" thickBot="1" x14ac:dyDescent="0.3">
      <c r="A6" s="4" t="s">
        <v>10</v>
      </c>
      <c r="B6" s="5" t="s">
        <v>1</v>
      </c>
      <c r="C6" s="6">
        <v>2</v>
      </c>
      <c r="D6" s="6">
        <v>2</v>
      </c>
      <c r="E6" s="6">
        <v>0</v>
      </c>
      <c r="F6" s="5">
        <v>0</v>
      </c>
    </row>
    <row r="7" spans="1:6" ht="23.25" thickBot="1" x14ac:dyDescent="0.3">
      <c r="A7" s="4" t="s">
        <v>11</v>
      </c>
      <c r="B7" s="5" t="s">
        <v>1</v>
      </c>
      <c r="C7" s="6">
        <v>2</v>
      </c>
      <c r="D7" s="6">
        <v>2</v>
      </c>
      <c r="E7" s="6">
        <v>0</v>
      </c>
      <c r="F7" s="5">
        <v>0</v>
      </c>
    </row>
    <row r="8" spans="1:6" ht="15.75" thickBot="1" x14ac:dyDescent="0.3">
      <c r="A8" s="4" t="s">
        <v>12</v>
      </c>
      <c r="B8" s="5" t="s">
        <v>13</v>
      </c>
      <c r="C8" s="6">
        <v>20</v>
      </c>
      <c r="D8" s="6">
        <v>20</v>
      </c>
      <c r="E8" s="6">
        <v>0</v>
      </c>
      <c r="F8" s="5">
        <v>0</v>
      </c>
    </row>
    <row r="9" spans="1:6" ht="15.75" thickBot="1" x14ac:dyDescent="0.3">
      <c r="A9" s="4" t="s">
        <v>14</v>
      </c>
      <c r="B9" s="5" t="s">
        <v>1</v>
      </c>
      <c r="C9" s="6">
        <v>1</v>
      </c>
      <c r="D9" s="6">
        <v>1</v>
      </c>
      <c r="E9" s="6">
        <v>0</v>
      </c>
      <c r="F9" s="5">
        <v>0</v>
      </c>
    </row>
    <row r="10" spans="1:6" ht="23.25" thickBot="1" x14ac:dyDescent="0.3">
      <c r="A10" s="4" t="s">
        <v>15</v>
      </c>
      <c r="B10" s="5" t="s">
        <v>13</v>
      </c>
      <c r="C10" s="6">
        <v>50</v>
      </c>
      <c r="D10" s="6">
        <v>50</v>
      </c>
      <c r="E10" s="6">
        <v>0</v>
      </c>
      <c r="F10" s="5">
        <v>0</v>
      </c>
    </row>
    <row r="11" spans="1:6" ht="15.75" thickBot="1" x14ac:dyDescent="0.3">
      <c r="A11" s="4" t="s">
        <v>16</v>
      </c>
      <c r="B11" s="5" t="s">
        <v>1</v>
      </c>
      <c r="C11" s="6">
        <v>10</v>
      </c>
      <c r="D11" s="6">
        <v>10</v>
      </c>
      <c r="E11" s="6">
        <v>0</v>
      </c>
      <c r="F11" s="5">
        <v>0</v>
      </c>
    </row>
    <row r="12" spans="1:6" ht="15.75" thickBot="1" x14ac:dyDescent="0.3">
      <c r="A12" s="4" t="s">
        <v>17</v>
      </c>
      <c r="B12" s="5" t="s">
        <v>1</v>
      </c>
      <c r="C12" s="6">
        <v>1</v>
      </c>
      <c r="D12" s="6">
        <v>1</v>
      </c>
      <c r="E12" s="6">
        <v>0</v>
      </c>
      <c r="F12" s="5">
        <v>0</v>
      </c>
    </row>
    <row r="13" spans="1:6" ht="15.75" thickBot="1" x14ac:dyDescent="0.3">
      <c r="A13" s="4" t="s">
        <v>18</v>
      </c>
      <c r="B13" s="5" t="s">
        <v>1</v>
      </c>
      <c r="C13" s="6">
        <v>1</v>
      </c>
      <c r="D13" s="6">
        <v>1</v>
      </c>
      <c r="E13" s="6">
        <v>0</v>
      </c>
      <c r="F13" s="5">
        <v>0</v>
      </c>
    </row>
    <row r="14" spans="1:6" ht="45.75" thickBot="1" x14ac:dyDescent="0.3">
      <c r="A14" s="4" t="s">
        <v>19</v>
      </c>
      <c r="B14" s="5" t="s">
        <v>1</v>
      </c>
      <c r="C14" s="6">
        <v>1</v>
      </c>
      <c r="D14" s="6">
        <v>1</v>
      </c>
      <c r="E14" s="6">
        <v>0</v>
      </c>
      <c r="F14" s="5">
        <v>0</v>
      </c>
    </row>
    <row r="15" spans="1:6" ht="23.25" thickBot="1" x14ac:dyDescent="0.3">
      <c r="A15" s="4" t="s">
        <v>20</v>
      </c>
      <c r="B15" s="5" t="s">
        <v>1</v>
      </c>
      <c r="C15" s="6">
        <v>1</v>
      </c>
      <c r="D15" s="6">
        <v>1</v>
      </c>
      <c r="E15" s="6">
        <v>0</v>
      </c>
      <c r="F15" s="5">
        <v>0</v>
      </c>
    </row>
    <row r="16" spans="1:6" ht="23.25" thickBot="1" x14ac:dyDescent="0.3">
      <c r="A16" s="4" t="s">
        <v>21</v>
      </c>
      <c r="B16" s="5" t="s">
        <v>1</v>
      </c>
      <c r="C16" s="6">
        <v>1</v>
      </c>
      <c r="D16" s="6">
        <v>1</v>
      </c>
      <c r="E16" s="6">
        <v>0</v>
      </c>
      <c r="F16" s="5">
        <v>0</v>
      </c>
    </row>
    <row r="17" spans="1:6" ht="15.75" thickBot="1" x14ac:dyDescent="0.3">
      <c r="A17" s="4" t="s">
        <v>22</v>
      </c>
      <c r="B17" s="5" t="s">
        <v>1</v>
      </c>
      <c r="C17" s="6">
        <v>5</v>
      </c>
      <c r="D17" s="6">
        <v>5</v>
      </c>
      <c r="E17" s="6">
        <v>0</v>
      </c>
      <c r="F17" s="5">
        <v>0</v>
      </c>
    </row>
    <row r="18" spans="1:6" ht="23.25" thickBot="1" x14ac:dyDescent="0.3">
      <c r="A18" s="4" t="s">
        <v>23</v>
      </c>
      <c r="B18" s="5" t="s">
        <v>1</v>
      </c>
      <c r="C18" s="6">
        <v>12</v>
      </c>
      <c r="D18" s="6">
        <v>12</v>
      </c>
      <c r="E18" s="6">
        <v>0</v>
      </c>
      <c r="F18" s="5">
        <v>0</v>
      </c>
    </row>
    <row r="19" spans="1:6" ht="23.25" thickBot="1" x14ac:dyDescent="0.3">
      <c r="A19" s="4" t="s">
        <v>24</v>
      </c>
      <c r="B19" s="5" t="s">
        <v>1</v>
      </c>
      <c r="C19" s="6">
        <v>50</v>
      </c>
      <c r="D19" s="6">
        <v>50</v>
      </c>
      <c r="E19" s="6">
        <v>0</v>
      </c>
      <c r="F19" s="5"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2" sqref="A2:A19"/>
    </sheetView>
  </sheetViews>
  <sheetFormatPr baseColWidth="10" defaultRowHeight="15" x14ac:dyDescent="0.25"/>
  <cols>
    <col min="1" max="1" width="28.42578125" customWidth="1"/>
    <col min="2" max="2" width="30.140625" customWidth="1"/>
    <col min="3" max="3" width="24.140625" style="9" customWidth="1"/>
    <col min="4" max="4" width="14.140625" bestFit="1" customWidth="1"/>
  </cols>
  <sheetData>
    <row r="1" spans="1:3" ht="36.75" customHeight="1" x14ac:dyDescent="0.25">
      <c r="A1" s="18" t="s">
        <v>36</v>
      </c>
      <c r="B1" s="18" t="s">
        <v>34</v>
      </c>
      <c r="C1" s="19" t="s">
        <v>35</v>
      </c>
    </row>
    <row r="2" spans="1:3" x14ac:dyDescent="0.25">
      <c r="A2" s="21" t="s">
        <v>6</v>
      </c>
      <c r="B2" s="16">
        <v>4227088338</v>
      </c>
      <c r="C2" s="16">
        <v>3699696297</v>
      </c>
    </row>
    <row r="3" spans="1:3" ht="22.5" x14ac:dyDescent="0.25">
      <c r="A3" s="21" t="s">
        <v>7</v>
      </c>
      <c r="B3" s="16">
        <v>1702973975</v>
      </c>
      <c r="C3" s="16">
        <v>1490502675</v>
      </c>
    </row>
    <row r="4" spans="1:3" x14ac:dyDescent="0.25">
      <c r="A4" s="21" t="s">
        <v>8</v>
      </c>
      <c r="B4" s="16">
        <v>159729683</v>
      </c>
      <c r="C4" s="16">
        <v>139801033</v>
      </c>
    </row>
    <row r="5" spans="1:3" x14ac:dyDescent="0.25">
      <c r="A5" s="21" t="s">
        <v>9</v>
      </c>
      <c r="B5" s="16">
        <v>195443991</v>
      </c>
      <c r="C5" s="16">
        <v>0</v>
      </c>
    </row>
    <row r="6" spans="1:3" x14ac:dyDescent="0.25">
      <c r="A6" s="21" t="s">
        <v>10</v>
      </c>
      <c r="B6" s="16">
        <v>123315542</v>
      </c>
      <c r="C6" s="16">
        <v>90200000</v>
      </c>
    </row>
    <row r="7" spans="1:3" ht="22.5" x14ac:dyDescent="0.25">
      <c r="A7" s="21" t="s">
        <v>11</v>
      </c>
      <c r="B7" s="16">
        <v>29811880</v>
      </c>
      <c r="C7" s="16">
        <v>29800000</v>
      </c>
    </row>
    <row r="8" spans="1:3" x14ac:dyDescent="0.25">
      <c r="A8" s="21" t="s">
        <v>12</v>
      </c>
      <c r="B8" s="16">
        <v>399683540</v>
      </c>
      <c r="C8" s="16">
        <v>334239500</v>
      </c>
    </row>
    <row r="9" spans="1:3" x14ac:dyDescent="0.25">
      <c r="A9" s="21" t="s">
        <v>14</v>
      </c>
      <c r="B9" s="16">
        <v>7000000</v>
      </c>
      <c r="C9" s="16">
        <v>6499000</v>
      </c>
    </row>
    <row r="10" spans="1:3" x14ac:dyDescent="0.25">
      <c r="A10" s="21" t="s">
        <v>15</v>
      </c>
      <c r="B10" s="16">
        <v>51624850</v>
      </c>
      <c r="C10" s="16">
        <v>31171500</v>
      </c>
    </row>
    <row r="11" spans="1:3" x14ac:dyDescent="0.25">
      <c r="A11" s="21" t="s">
        <v>16</v>
      </c>
      <c r="B11" s="16">
        <v>13732600</v>
      </c>
      <c r="C11" s="16">
        <v>11890000</v>
      </c>
    </row>
    <row r="12" spans="1:3" x14ac:dyDescent="0.25">
      <c r="A12" s="21" t="s">
        <v>17</v>
      </c>
      <c r="B12" s="16">
        <v>48659100</v>
      </c>
      <c r="C12" s="16">
        <v>48659100</v>
      </c>
    </row>
    <row r="13" spans="1:3" x14ac:dyDescent="0.25">
      <c r="A13" s="21" t="s">
        <v>18</v>
      </c>
      <c r="B13" s="16">
        <v>15446200</v>
      </c>
      <c r="C13" s="16">
        <v>15444200</v>
      </c>
    </row>
    <row r="14" spans="1:3" ht="45" x14ac:dyDescent="0.25">
      <c r="A14" s="21" t="s">
        <v>19</v>
      </c>
      <c r="B14" s="16">
        <v>216580000</v>
      </c>
      <c r="C14" s="16">
        <v>212000000</v>
      </c>
    </row>
    <row r="15" spans="1:3" ht="22.5" x14ac:dyDescent="0.25">
      <c r="A15" s="21" t="s">
        <v>20</v>
      </c>
      <c r="B15" s="16">
        <v>26180000</v>
      </c>
      <c r="C15" s="16">
        <v>26000000</v>
      </c>
    </row>
    <row r="16" spans="1:3" x14ac:dyDescent="0.25">
      <c r="A16" s="21" t="s">
        <v>25</v>
      </c>
      <c r="B16" s="16">
        <v>65926000</v>
      </c>
      <c r="C16" s="16">
        <v>65900000</v>
      </c>
    </row>
    <row r="17" spans="1:4" x14ac:dyDescent="0.25">
      <c r="A17" s="21" t="s">
        <v>22</v>
      </c>
      <c r="B17" s="16">
        <v>20825000</v>
      </c>
      <c r="C17" s="16">
        <v>20100000</v>
      </c>
    </row>
    <row r="18" spans="1:4" ht="22.5" x14ac:dyDescent="0.25">
      <c r="A18" s="21" t="s">
        <v>23</v>
      </c>
      <c r="B18" s="16">
        <v>28602840</v>
      </c>
      <c r="C18" s="16">
        <v>29787084</v>
      </c>
    </row>
    <row r="19" spans="1:4" x14ac:dyDescent="0.25">
      <c r="A19" s="21" t="s">
        <v>24</v>
      </c>
      <c r="B19" s="16">
        <v>56464900</v>
      </c>
      <c r="C19" s="16">
        <v>53499400</v>
      </c>
    </row>
    <row r="20" spans="1:4" x14ac:dyDescent="0.25">
      <c r="A20" s="20" t="s">
        <v>26</v>
      </c>
      <c r="B20" s="22">
        <f>SUM(B2:B19)</f>
        <v>7389088439</v>
      </c>
      <c r="C20" s="22">
        <f>SUM(C2:C19)</f>
        <v>6305189789</v>
      </c>
      <c r="D20" s="1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de avance 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 MARITZA BAHAMON DAVILA</dc:creator>
  <cp:lastModifiedBy>DANIELA</cp:lastModifiedBy>
  <dcterms:created xsi:type="dcterms:W3CDTF">2022-03-29T16:01:38Z</dcterms:created>
  <dcterms:modified xsi:type="dcterms:W3CDTF">2022-06-08T20:31:04Z</dcterms:modified>
</cp:coreProperties>
</file>